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500" activeTab="1"/>
  </bookViews>
  <sheets>
    <sheet name="Medias 1" sheetId="1" r:id="rId1"/>
    <sheet name="Medias 2" sheetId="2" r:id="rId2"/>
    <sheet name="Proporciones 1" sheetId="3" r:id="rId3"/>
    <sheet name="Proporciones 2" sheetId="4" r:id="rId4"/>
    <sheet name="RR-OR-HR" sheetId="5" r:id="rId5"/>
  </sheets>
  <definedNames/>
  <calcPr fullCalcOnLoad="1"/>
</workbook>
</file>

<file path=xl/sharedStrings.xml><?xml version="1.0" encoding="utf-8"?>
<sst xmlns="http://schemas.openxmlformats.org/spreadsheetml/2006/main" count="101" uniqueCount="38">
  <si>
    <t>Media</t>
  </si>
  <si>
    <t>Error estándar</t>
  </si>
  <si>
    <t>SUBGRUPO 1</t>
  </si>
  <si>
    <t>SUBGRUPO 2</t>
  </si>
  <si>
    <t>EXPERIMENTAL</t>
  </si>
  <si>
    <t>CONTROL</t>
  </si>
  <si>
    <t>Límite inferior IC 95%</t>
  </si>
  <si>
    <t>Límite superior IC 95%</t>
  </si>
  <si>
    <t>Proporción con evento</t>
  </si>
  <si>
    <t>Efecto del tratamiento (Exp-Cont)</t>
  </si>
  <si>
    <t>Diferencia de efecto (Sub1-Sub2)</t>
  </si>
  <si>
    <t>Z</t>
  </si>
  <si>
    <t>P interacción</t>
  </si>
  <si>
    <t>P</t>
  </si>
  <si>
    <t>Nº pacientes</t>
  </si>
  <si>
    <t>Nº pacientes con evento</t>
  </si>
  <si>
    <t>Nº total pacientes</t>
  </si>
  <si>
    <t>RR, OR o HR</t>
  </si>
  <si>
    <t>Diferencia ln (Sub1-Sub2)</t>
  </si>
  <si>
    <t>Razón de RR, OR o HR</t>
  </si>
  <si>
    <t>Amplitud IC 95%</t>
  </si>
  <si>
    <t>Altman DG, Bland JM. BMJ 2003;326:219.</t>
  </si>
  <si>
    <t>ln(RR, OR o HR)</t>
  </si>
  <si>
    <t>Desviación estándar</t>
  </si>
  <si>
    <t>% con evento</t>
  </si>
  <si>
    <t>Límite superior IC 95% media</t>
  </si>
  <si>
    <t>Límite inferior IC 95% media</t>
  </si>
  <si>
    <t>Diferencia de medias</t>
  </si>
  <si>
    <t>Límite superior IC 95% diferencia</t>
  </si>
  <si>
    <t>Matthews JNS, Altman DG. BMJ. 1996;313:862.</t>
  </si>
  <si>
    <t>Hancock MJ, et al. Phys Ther. 2013;93:852-9.</t>
  </si>
  <si>
    <t>Diferencia de efecto (%)</t>
  </si>
  <si>
    <t>Límite superior IC 95% diferencia (%)</t>
  </si>
  <si>
    <t>Error estándar (%)</t>
  </si>
  <si>
    <t>Diferencia de efecto (Sub1-Sub2) (%)</t>
  </si>
  <si>
    <t>Límite inferior IC 95% (%)</t>
  </si>
  <si>
    <t>Límite superior IC 95% (%)</t>
  </si>
  <si>
    <t>J. Primo. Hospital de Sagunto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</si>
</sst>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%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10"/>
      <name val="Calibri"/>
      <family val="0"/>
    </font>
    <font>
      <u val="single"/>
      <sz val="10"/>
      <color indexed="8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0"/>
      <color indexed="17"/>
      <name val="Calibri"/>
      <family val="0"/>
    </font>
    <font>
      <b/>
      <sz val="8"/>
      <color indexed="8"/>
      <name val="Calibri"/>
      <family val="0"/>
    </font>
    <font>
      <b/>
      <sz val="10"/>
      <name val="Calibri"/>
      <family val="0"/>
    </font>
    <font>
      <sz val="8"/>
      <color indexed="10"/>
      <name val="Calibri"/>
      <family val="0"/>
    </font>
    <font>
      <b/>
      <sz val="8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0"/>
      <color rgb="FFFF0000"/>
      <name val="Calibri"/>
      <family val="0"/>
    </font>
    <font>
      <u val="single"/>
      <sz val="10"/>
      <color theme="1"/>
      <name val="Calibri"/>
      <family val="0"/>
    </font>
    <font>
      <sz val="10"/>
      <color rgb="FF008000"/>
      <name val="Calibri"/>
      <family val="0"/>
    </font>
    <font>
      <b/>
      <sz val="8"/>
      <color theme="1"/>
      <name val="Calibri"/>
      <family val="0"/>
    </font>
    <font>
      <sz val="8"/>
      <color rgb="FFFF0000"/>
      <name val="Calibri"/>
      <family val="0"/>
    </font>
    <font>
      <b/>
      <sz val="8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164" fontId="48" fillId="33" borderId="0" xfId="0" applyNumberFormat="1" applyFont="1" applyFill="1" applyAlignment="1">
      <alignment/>
    </xf>
    <xf numFmtId="165" fontId="48" fillId="33" borderId="0" xfId="0" applyNumberFormat="1" applyFont="1" applyFill="1" applyAlignment="1">
      <alignment horizontal="center"/>
    </xf>
    <xf numFmtId="2" fontId="49" fillId="33" borderId="0" xfId="0" applyNumberFormat="1" applyFont="1" applyFill="1" applyAlignment="1">
      <alignment horizontal="center"/>
    </xf>
    <xf numFmtId="2" fontId="48" fillId="33" borderId="0" xfId="0" applyNumberFormat="1" applyFont="1" applyFill="1" applyAlignment="1">
      <alignment/>
    </xf>
    <xf numFmtId="165" fontId="49" fillId="33" borderId="0" xfId="0" applyNumberFormat="1" applyFont="1" applyFill="1" applyAlignment="1">
      <alignment horizontal="center"/>
    </xf>
    <xf numFmtId="0" fontId="48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164" fontId="48" fillId="35" borderId="0" xfId="0" applyNumberFormat="1" applyFont="1" applyFill="1" applyAlignment="1" applyProtection="1">
      <alignment horizontal="center"/>
      <protection/>
    </xf>
    <xf numFmtId="164" fontId="48" fillId="2" borderId="10" xfId="0" applyNumberFormat="1" applyFont="1" applyFill="1" applyBorder="1" applyAlignment="1" applyProtection="1">
      <alignment horizontal="center"/>
      <protection/>
    </xf>
    <xf numFmtId="0" fontId="48" fillId="4" borderId="11" xfId="0" applyFont="1" applyFill="1" applyBorder="1" applyAlignment="1" applyProtection="1">
      <alignment horizontal="center"/>
      <protection locked="0"/>
    </xf>
    <xf numFmtId="0" fontId="48" fillId="4" borderId="12" xfId="0" applyFont="1" applyFill="1" applyBorder="1" applyAlignment="1" applyProtection="1">
      <alignment horizontal="center"/>
      <protection locked="0"/>
    </xf>
    <xf numFmtId="0" fontId="48" fillId="4" borderId="13" xfId="0" applyFont="1" applyFill="1" applyBorder="1" applyAlignment="1" applyProtection="1">
      <alignment horizontal="center"/>
      <protection locked="0"/>
    </xf>
    <xf numFmtId="0" fontId="50" fillId="4" borderId="11" xfId="0" applyFont="1" applyFill="1" applyBorder="1" applyAlignment="1" applyProtection="1">
      <alignment horizontal="center"/>
      <protection locked="0"/>
    </xf>
    <xf numFmtId="0" fontId="50" fillId="4" borderId="12" xfId="0" applyFont="1" applyFill="1" applyBorder="1" applyAlignment="1" applyProtection="1">
      <alignment horizontal="center"/>
      <protection locked="0"/>
    </xf>
    <xf numFmtId="0" fontId="50" fillId="4" borderId="13" xfId="0" applyFont="1" applyFill="1" applyBorder="1" applyAlignment="1" applyProtection="1">
      <alignment horizontal="center"/>
      <protection locked="0"/>
    </xf>
    <xf numFmtId="0" fontId="51" fillId="34" borderId="0" xfId="0" applyFont="1" applyFill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8" fillId="35" borderId="14" xfId="0" applyFont="1" applyFill="1" applyBorder="1" applyAlignment="1" applyProtection="1">
      <alignment/>
      <protection/>
    </xf>
    <xf numFmtId="0" fontId="52" fillId="35" borderId="15" xfId="0" applyFont="1" applyFill="1" applyBorder="1" applyAlignment="1" applyProtection="1">
      <alignment horizontal="center"/>
      <protection/>
    </xf>
    <xf numFmtId="0" fontId="48" fillId="35" borderId="16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 applyProtection="1">
      <alignment horizontal="center"/>
      <protection/>
    </xf>
    <xf numFmtId="0" fontId="48" fillId="35" borderId="16" xfId="0" applyFont="1" applyFill="1" applyBorder="1" applyAlignment="1" applyProtection="1">
      <alignment/>
      <protection/>
    </xf>
    <xf numFmtId="0" fontId="48" fillId="34" borderId="0" xfId="0" applyFont="1" applyFill="1" applyAlignment="1" applyProtection="1">
      <alignment horizontal="right"/>
      <protection/>
    </xf>
    <xf numFmtId="0" fontId="48" fillId="35" borderId="17" xfId="0" applyFont="1" applyFill="1" applyBorder="1" applyAlignment="1" applyProtection="1">
      <alignment/>
      <protection/>
    </xf>
    <xf numFmtId="0" fontId="48" fillId="35" borderId="18" xfId="0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/>
      <protection/>
    </xf>
    <xf numFmtId="0" fontId="48" fillId="35" borderId="0" xfId="0" applyFont="1" applyFill="1" applyBorder="1" applyAlignment="1" applyProtection="1">
      <alignment horizontal="center"/>
      <protection/>
    </xf>
    <xf numFmtId="165" fontId="48" fillId="2" borderId="11" xfId="0" applyNumberFormat="1" applyFont="1" applyFill="1" applyBorder="1" applyAlignment="1" applyProtection="1">
      <alignment horizontal="center"/>
      <protection/>
    </xf>
    <xf numFmtId="165" fontId="48" fillId="35" borderId="18" xfId="0" applyNumberFormat="1" applyFont="1" applyFill="1" applyBorder="1" applyAlignment="1" applyProtection="1">
      <alignment horizontal="center"/>
      <protection/>
    </xf>
    <xf numFmtId="165" fontId="48" fillId="34" borderId="0" xfId="0" applyNumberFormat="1" applyFont="1" applyFill="1" applyBorder="1" applyAlignment="1" applyProtection="1">
      <alignment horizontal="center"/>
      <protection/>
    </xf>
    <xf numFmtId="165" fontId="48" fillId="35" borderId="17" xfId="0" applyNumberFormat="1" applyFont="1" applyFill="1" applyBorder="1" applyAlignment="1" applyProtection="1">
      <alignment/>
      <protection/>
    </xf>
    <xf numFmtId="0" fontId="49" fillId="34" borderId="0" xfId="0" applyFont="1" applyFill="1" applyAlignment="1" applyProtection="1">
      <alignment horizontal="right"/>
      <protection/>
    </xf>
    <xf numFmtId="165" fontId="49" fillId="2" borderId="11" xfId="0" applyNumberFormat="1" applyFont="1" applyFill="1" applyBorder="1" applyAlignment="1" applyProtection="1">
      <alignment horizontal="center"/>
      <protection/>
    </xf>
    <xf numFmtId="2" fontId="49" fillId="2" borderId="11" xfId="0" applyNumberFormat="1" applyFont="1" applyFill="1" applyBorder="1" applyAlignment="1" applyProtection="1">
      <alignment horizontal="center"/>
      <protection/>
    </xf>
    <xf numFmtId="165" fontId="48" fillId="2" borderId="12" xfId="0" applyNumberFormat="1" applyFont="1" applyFill="1" applyBorder="1" applyAlignment="1" applyProtection="1">
      <alignment horizontal="center"/>
      <protection/>
    </xf>
    <xf numFmtId="2" fontId="49" fillId="2" borderId="12" xfId="0" applyNumberFormat="1" applyFont="1" applyFill="1" applyBorder="1" applyAlignment="1" applyProtection="1">
      <alignment horizontal="center"/>
      <protection/>
    </xf>
    <xf numFmtId="165" fontId="49" fillId="2" borderId="12" xfId="0" applyNumberFormat="1" applyFont="1" applyFill="1" applyBorder="1" applyAlignment="1" applyProtection="1">
      <alignment horizontal="center"/>
      <protection/>
    </xf>
    <xf numFmtId="2" fontId="49" fillId="2" borderId="13" xfId="0" applyNumberFormat="1" applyFont="1" applyFill="1" applyBorder="1" applyAlignment="1" applyProtection="1">
      <alignment horizontal="center"/>
      <protection/>
    </xf>
    <xf numFmtId="165" fontId="48" fillId="35" borderId="17" xfId="0" applyNumberFormat="1" applyFont="1" applyFill="1" applyBorder="1" applyAlignment="1" applyProtection="1">
      <alignment horizontal="center"/>
      <protection/>
    </xf>
    <xf numFmtId="165" fontId="48" fillId="2" borderId="13" xfId="0" applyNumberFormat="1" applyFont="1" applyFill="1" applyBorder="1" applyAlignment="1" applyProtection="1">
      <alignment horizontal="center"/>
      <protection/>
    </xf>
    <xf numFmtId="0" fontId="48" fillId="35" borderId="19" xfId="0" applyFont="1" applyFill="1" applyBorder="1" applyAlignment="1" applyProtection="1">
      <alignment/>
      <protection/>
    </xf>
    <xf numFmtId="0" fontId="48" fillId="35" borderId="20" xfId="0" applyFont="1" applyFill="1" applyBorder="1" applyAlignment="1" applyProtection="1">
      <alignment/>
      <protection/>
    </xf>
    <xf numFmtId="0" fontId="48" fillId="35" borderId="21" xfId="0" applyFont="1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/>
      <protection/>
    </xf>
    <xf numFmtId="165" fontId="49" fillId="2" borderId="13" xfId="0" applyNumberFormat="1" applyFont="1" applyFill="1" applyBorder="1" applyAlignment="1" applyProtection="1">
      <alignment horizontal="center"/>
      <protection/>
    </xf>
    <xf numFmtId="0" fontId="50" fillId="34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 horizontal="right"/>
      <protection/>
    </xf>
    <xf numFmtId="0" fontId="48" fillId="34" borderId="20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48" fillId="35" borderId="0" xfId="0" applyFont="1" applyFill="1" applyAlignment="1" applyProtection="1">
      <alignment/>
      <protection/>
    </xf>
    <xf numFmtId="0" fontId="52" fillId="35" borderId="0" xfId="0" applyFont="1" applyFill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8" fillId="35" borderId="0" xfId="0" applyFont="1" applyFill="1" applyAlignment="1" applyProtection="1">
      <alignment horizontal="center"/>
      <protection/>
    </xf>
    <xf numFmtId="1" fontId="48" fillId="35" borderId="0" xfId="0" applyNumberFormat="1" applyFont="1" applyFill="1" applyAlignment="1" applyProtection="1">
      <alignment horizontal="center"/>
      <protection/>
    </xf>
    <xf numFmtId="164" fontId="48" fillId="34" borderId="12" xfId="0" applyNumberFormat="1" applyFont="1" applyFill="1" applyBorder="1" applyAlignment="1" applyProtection="1">
      <alignment horizontal="center"/>
      <protection/>
    </xf>
    <xf numFmtId="164" fontId="48" fillId="2" borderId="11" xfId="0" applyNumberFormat="1" applyFont="1" applyFill="1" applyBorder="1" applyAlignment="1" applyProtection="1">
      <alignment horizontal="center"/>
      <protection/>
    </xf>
    <xf numFmtId="166" fontId="50" fillId="2" borderId="0" xfId="0" applyNumberFormat="1" applyFont="1" applyFill="1" applyAlignment="1" applyProtection="1">
      <alignment horizontal="center"/>
      <protection/>
    </xf>
    <xf numFmtId="166" fontId="48" fillId="35" borderId="0" xfId="0" applyNumberFormat="1" applyFont="1" applyFill="1" applyAlignment="1" applyProtection="1">
      <alignment horizontal="center"/>
      <protection/>
    </xf>
    <xf numFmtId="164" fontId="48" fillId="2" borderId="12" xfId="0" applyNumberFormat="1" applyFont="1" applyFill="1" applyBorder="1" applyAlignment="1" applyProtection="1">
      <alignment horizontal="center"/>
      <protection/>
    </xf>
    <xf numFmtId="166" fontId="8" fillId="2" borderId="0" xfId="0" applyNumberFormat="1" applyFont="1" applyFill="1" applyAlignment="1" applyProtection="1">
      <alignment horizontal="center"/>
      <protection/>
    </xf>
    <xf numFmtId="166" fontId="9" fillId="35" borderId="0" xfId="0" applyNumberFormat="1" applyFont="1" applyFill="1" applyAlignment="1" applyProtection="1">
      <alignment horizontal="center"/>
      <protection/>
    </xf>
    <xf numFmtId="165" fontId="9" fillId="2" borderId="13" xfId="0" applyNumberFormat="1" applyFont="1" applyFill="1" applyBorder="1" applyAlignment="1" applyProtection="1">
      <alignment horizontal="center"/>
      <protection/>
    </xf>
    <xf numFmtId="165" fontId="9" fillId="35" borderId="0" xfId="0" applyNumberFormat="1" applyFont="1" applyFill="1" applyAlignment="1" applyProtection="1">
      <alignment horizontal="center"/>
      <protection/>
    </xf>
    <xf numFmtId="165" fontId="48" fillId="34" borderId="12" xfId="0" applyNumberFormat="1" applyFont="1" applyFill="1" applyBorder="1" applyAlignment="1" applyProtection="1">
      <alignment horizontal="center"/>
      <protection/>
    </xf>
    <xf numFmtId="165" fontId="48" fillId="35" borderId="0" xfId="0" applyNumberFormat="1" applyFont="1" applyFill="1" applyAlignment="1" applyProtection="1">
      <alignment horizontal="center"/>
      <protection/>
    </xf>
    <xf numFmtId="165" fontId="9" fillId="35" borderId="20" xfId="0" applyNumberFormat="1" applyFont="1" applyFill="1" applyBorder="1" applyAlignment="1" applyProtection="1">
      <alignment horizontal="center"/>
      <protection/>
    </xf>
    <xf numFmtId="165" fontId="48" fillId="35" borderId="20" xfId="0" applyNumberFormat="1" applyFont="1" applyFill="1" applyBorder="1" applyAlignment="1" applyProtection="1">
      <alignment horizontal="center"/>
      <protection/>
    </xf>
    <xf numFmtId="165" fontId="53" fillId="35" borderId="20" xfId="0" applyNumberFormat="1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165" fontId="48" fillId="34" borderId="0" xfId="0" applyNumberFormat="1" applyFont="1" applyFill="1" applyAlignment="1" applyProtection="1">
      <alignment horizontal="center"/>
      <protection/>
    </xf>
    <xf numFmtId="164" fontId="49" fillId="2" borderId="11" xfId="0" applyNumberFormat="1" applyFont="1" applyFill="1" applyBorder="1" applyAlignment="1" applyProtection="1">
      <alignment horizontal="center"/>
      <protection/>
    </xf>
    <xf numFmtId="166" fontId="54" fillId="2" borderId="0" xfId="0" applyNumberFormat="1" applyFont="1" applyFill="1" applyAlignment="1" applyProtection="1">
      <alignment horizontal="center"/>
      <protection/>
    </xf>
    <xf numFmtId="1" fontId="50" fillId="2" borderId="10" xfId="0" applyNumberFormat="1" applyFont="1" applyFill="1" applyBorder="1" applyAlignment="1" applyProtection="1">
      <alignment horizontal="center"/>
      <protection/>
    </xf>
    <xf numFmtId="164" fontId="49" fillId="2" borderId="12" xfId="0" applyNumberFormat="1" applyFont="1" applyFill="1" applyBorder="1" applyAlignment="1" applyProtection="1">
      <alignment horizontal="center"/>
      <protection/>
    </xf>
    <xf numFmtId="166" fontId="48" fillId="34" borderId="0" xfId="0" applyNumberFormat="1" applyFont="1" applyFill="1" applyAlignment="1" applyProtection="1">
      <alignment horizontal="center"/>
      <protection/>
    </xf>
    <xf numFmtId="165" fontId="12" fillId="2" borderId="13" xfId="0" applyNumberFormat="1" applyFont="1" applyFill="1" applyBorder="1" applyAlignment="1" applyProtection="1">
      <alignment horizontal="center"/>
      <protection/>
    </xf>
    <xf numFmtId="165" fontId="49" fillId="34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/>
      <protection/>
    </xf>
    <xf numFmtId="0" fontId="48" fillId="34" borderId="17" xfId="0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48" fillId="35" borderId="17" xfId="0" applyFont="1" applyFill="1" applyBorder="1" applyAlignment="1" applyProtection="1">
      <alignment horizontal="right"/>
      <protection/>
    </xf>
    <xf numFmtId="2" fontId="48" fillId="35" borderId="0" xfId="0" applyNumberFormat="1" applyFont="1" applyFill="1" applyAlignment="1" applyProtection="1">
      <alignment horizontal="center"/>
      <protection/>
    </xf>
    <xf numFmtId="0" fontId="48" fillId="35" borderId="0" xfId="0" applyFont="1" applyFill="1" applyBorder="1" applyAlignment="1" applyProtection="1">
      <alignment/>
      <protection/>
    </xf>
    <xf numFmtId="0" fontId="48" fillId="2" borderId="11" xfId="0" applyFont="1" applyFill="1" applyBorder="1" applyAlignment="1" applyProtection="1">
      <alignment horizontal="center"/>
      <protection/>
    </xf>
    <xf numFmtId="2" fontId="48" fillId="34" borderId="17" xfId="0" applyNumberFormat="1" applyFont="1" applyFill="1" applyBorder="1" applyAlignment="1" applyProtection="1">
      <alignment horizontal="center"/>
      <protection/>
    </xf>
    <xf numFmtId="2" fontId="48" fillId="35" borderId="17" xfId="0" applyNumberFormat="1" applyFont="1" applyFill="1" applyBorder="1" applyAlignment="1" applyProtection="1">
      <alignment horizontal="center"/>
      <protection/>
    </xf>
    <xf numFmtId="2" fontId="48" fillId="2" borderId="11" xfId="0" applyNumberFormat="1" applyFont="1" applyFill="1" applyBorder="1" applyAlignment="1" applyProtection="1">
      <alignment horizontal="center"/>
      <protection/>
    </xf>
    <xf numFmtId="164" fontId="9" fillId="35" borderId="0" xfId="0" applyNumberFormat="1" applyFont="1" applyFill="1" applyAlignment="1" applyProtection="1">
      <alignment horizontal="center"/>
      <protection/>
    </xf>
    <xf numFmtId="164" fontId="48" fillId="34" borderId="17" xfId="0" applyNumberFormat="1" applyFont="1" applyFill="1" applyBorder="1" applyAlignment="1" applyProtection="1">
      <alignment/>
      <protection/>
    </xf>
    <xf numFmtId="164" fontId="48" fillId="35" borderId="17" xfId="0" applyNumberFormat="1" applyFont="1" applyFill="1" applyBorder="1" applyAlignment="1" applyProtection="1">
      <alignment/>
      <protection/>
    </xf>
    <xf numFmtId="164" fontId="53" fillId="35" borderId="0" xfId="0" applyNumberFormat="1" applyFont="1" applyFill="1" applyAlignment="1" applyProtection="1">
      <alignment/>
      <protection/>
    </xf>
    <xf numFmtId="165" fontId="9" fillId="35" borderId="0" xfId="0" applyNumberFormat="1" applyFont="1" applyFill="1" applyBorder="1" applyAlignment="1" applyProtection="1">
      <alignment horizontal="center"/>
      <protection/>
    </xf>
    <xf numFmtId="165" fontId="48" fillId="35" borderId="0" xfId="0" applyNumberFormat="1" applyFont="1" applyFill="1" applyBorder="1" applyAlignment="1" applyProtection="1">
      <alignment horizontal="center"/>
      <protection/>
    </xf>
    <xf numFmtId="165" fontId="53" fillId="35" borderId="0" xfId="0" applyNumberFormat="1" applyFont="1" applyFill="1" applyBorder="1" applyAlignment="1" applyProtection="1">
      <alignment/>
      <protection/>
    </xf>
    <xf numFmtId="0" fontId="48" fillId="35" borderId="19" xfId="0" applyFont="1" applyFill="1" applyBorder="1" applyAlignment="1" applyProtection="1">
      <alignment horizontal="right"/>
      <protection/>
    </xf>
    <xf numFmtId="0" fontId="48" fillId="34" borderId="15" xfId="0" applyFont="1" applyFill="1" applyBorder="1" applyAlignment="1" applyProtection="1">
      <alignment/>
      <protection/>
    </xf>
    <xf numFmtId="165" fontId="48" fillId="34" borderId="22" xfId="0" applyNumberFormat="1" applyFont="1" applyFill="1" applyBorder="1" applyAlignment="1" applyProtection="1">
      <alignment horizontal="center"/>
      <protection/>
    </xf>
    <xf numFmtId="0" fontId="50" fillId="34" borderId="0" xfId="0" applyFont="1" applyFill="1" applyBorder="1" applyAlignment="1" applyProtection="1">
      <alignment horizontal="right"/>
      <protection/>
    </xf>
    <xf numFmtId="2" fontId="49" fillId="34" borderId="0" xfId="0" applyNumberFormat="1" applyFont="1" applyFill="1" applyBorder="1" applyAlignment="1" applyProtection="1">
      <alignment horizontal="center"/>
      <protection/>
    </xf>
    <xf numFmtId="164" fontId="50" fillId="2" borderId="10" xfId="0" applyNumberFormat="1" applyFont="1" applyFill="1" applyBorder="1" applyAlignment="1" applyProtection="1">
      <alignment horizontal="center"/>
      <protection/>
    </xf>
    <xf numFmtId="0" fontId="48" fillId="34" borderId="22" xfId="0" applyFont="1" applyFill="1" applyBorder="1" applyAlignment="1" applyProtection="1">
      <alignment/>
      <protection/>
    </xf>
    <xf numFmtId="2" fontId="48" fillId="2" borderId="12" xfId="0" applyNumberFormat="1" applyFont="1" applyFill="1" applyBorder="1" applyAlignment="1" applyProtection="1">
      <alignment horizontal="center"/>
      <protection/>
    </xf>
    <xf numFmtId="164" fontId="8" fillId="2" borderId="10" xfId="0" applyNumberFormat="1" applyFont="1" applyFill="1" applyBorder="1" applyAlignment="1" applyProtection="1">
      <alignment horizontal="center"/>
      <protection/>
    </xf>
    <xf numFmtId="0" fontId="50" fillId="34" borderId="0" xfId="0" applyFont="1" applyFill="1" applyBorder="1" applyAlignment="1" applyProtection="1">
      <alignment/>
      <protection/>
    </xf>
    <xf numFmtId="164" fontId="48" fillId="34" borderId="0" xfId="0" applyNumberFormat="1" applyFont="1" applyFill="1" applyBorder="1" applyAlignment="1" applyProtection="1">
      <alignment/>
      <protection/>
    </xf>
    <xf numFmtId="2" fontId="48" fillId="34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34" borderId="0" xfId="0" applyFont="1" applyFill="1" applyBorder="1" applyAlignment="1" applyProtection="1">
      <alignment horizontal="right"/>
      <protection/>
    </xf>
    <xf numFmtId="0" fontId="55" fillId="34" borderId="0" xfId="0" applyFont="1" applyFill="1" applyAlignment="1" applyProtection="1">
      <alignment horizontal="right"/>
      <protection/>
    </xf>
    <xf numFmtId="0" fontId="56" fillId="34" borderId="0" xfId="0" applyFont="1" applyFill="1" applyAlignment="1" applyProtection="1">
      <alignment horizontal="right"/>
      <protection/>
    </xf>
    <xf numFmtId="0" fontId="56" fillId="34" borderId="0" xfId="0" applyFont="1" applyFill="1" applyBorder="1" applyAlignment="1" applyProtection="1">
      <alignment horizontal="right"/>
      <protection/>
    </xf>
    <xf numFmtId="2" fontId="48" fillId="34" borderId="0" xfId="0" applyNumberFormat="1" applyFont="1" applyFill="1" applyBorder="1" applyAlignment="1" applyProtection="1">
      <alignment horizontal="center"/>
      <protection/>
    </xf>
    <xf numFmtId="165" fontId="49" fillId="34" borderId="0" xfId="0" applyNumberFormat="1" applyFont="1" applyFill="1" applyBorder="1" applyAlignment="1" applyProtection="1">
      <alignment horizontal="center"/>
      <protection/>
    </xf>
    <xf numFmtId="165" fontId="12" fillId="34" borderId="0" xfId="0" applyNumberFormat="1" applyFont="1" applyFill="1" applyBorder="1" applyAlignment="1" applyProtection="1">
      <alignment horizontal="center"/>
      <protection/>
    </xf>
    <xf numFmtId="0" fontId="0" fillId="34" borderId="17" xfId="0" applyFill="1" applyBorder="1" applyAlignment="1">
      <alignment/>
    </xf>
    <xf numFmtId="0" fontId="48" fillId="33" borderId="0" xfId="0" applyFont="1" applyFill="1" applyAlignment="1" applyProtection="1">
      <alignment/>
      <protection/>
    </xf>
    <xf numFmtId="0" fontId="48" fillId="4" borderId="11" xfId="0" applyNumberFormat="1" applyFont="1" applyFill="1" applyBorder="1" applyAlignment="1" applyProtection="1">
      <alignment horizontal="center"/>
      <protection locked="0"/>
    </xf>
    <xf numFmtId="0" fontId="48" fillId="4" borderId="13" xfId="0" applyNumberFormat="1" applyFont="1" applyFill="1" applyBorder="1" applyAlignment="1" applyProtection="1">
      <alignment horizontal="center"/>
      <protection locked="0"/>
    </xf>
    <xf numFmtId="0" fontId="52" fillId="35" borderId="16" xfId="0" applyFont="1" applyFill="1" applyBorder="1" applyAlignment="1" applyProtection="1">
      <alignment horizontal="center"/>
      <protection/>
    </xf>
    <xf numFmtId="0" fontId="52" fillId="34" borderId="0" xfId="0" applyFont="1" applyFill="1" applyAlignment="1" applyProtection="1">
      <alignment horizontal="center"/>
      <protection/>
    </xf>
    <xf numFmtId="164" fontId="48" fillId="35" borderId="20" xfId="0" applyNumberFormat="1" applyFont="1" applyFill="1" applyBorder="1" applyAlignment="1" applyProtection="1">
      <alignment horizontal="center"/>
      <protection/>
    </xf>
    <xf numFmtId="2" fontId="51" fillId="34" borderId="0" xfId="0" applyNumberFormat="1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/>
      <protection/>
    </xf>
    <xf numFmtId="10" fontId="48" fillId="35" borderId="18" xfId="0" applyNumberFormat="1" applyFont="1" applyFill="1" applyBorder="1" applyAlignment="1" applyProtection="1">
      <alignment/>
      <protection/>
    </xf>
    <xf numFmtId="2" fontId="48" fillId="2" borderId="10" xfId="0" applyNumberFormat="1" applyFont="1" applyFill="1" applyBorder="1" applyAlignment="1" applyProtection="1">
      <alignment horizontal="center"/>
      <protection/>
    </xf>
    <xf numFmtId="165" fontId="9" fillId="2" borderId="10" xfId="0" applyNumberFormat="1" applyFont="1" applyFill="1" applyBorder="1" applyAlignment="1" applyProtection="1">
      <alignment horizontal="center"/>
      <protection/>
    </xf>
    <xf numFmtId="165" fontId="49" fillId="2" borderId="10" xfId="0" applyNumberFormat="1" applyFont="1" applyFill="1" applyBorder="1" applyAlignment="1" applyProtection="1">
      <alignment horizontal="center"/>
      <protection/>
    </xf>
    <xf numFmtId="165" fontId="12" fillId="2" borderId="10" xfId="0" applyNumberFormat="1" applyFont="1" applyFill="1" applyBorder="1" applyAlignment="1" applyProtection="1">
      <alignment horizontal="center"/>
      <protection/>
    </xf>
    <xf numFmtId="165" fontId="12" fillId="2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150" zoomScaleNormal="150" zoomScalePageLayoutView="150" workbookViewId="0" topLeftCell="A1">
      <selection activeCell="C4" sqref="C4"/>
    </sheetView>
  </sheetViews>
  <sheetFormatPr defaultColWidth="11.00390625" defaultRowHeight="15.75"/>
  <cols>
    <col min="1" max="1" width="24.875" style="1" customWidth="1"/>
    <col min="2" max="2" width="1.875" style="1" customWidth="1"/>
    <col min="3" max="5" width="10.875" style="1" customWidth="1"/>
    <col min="6" max="8" width="1.875" style="1" customWidth="1"/>
    <col min="9" max="11" width="10.875" style="1" customWidth="1"/>
    <col min="12" max="12" width="1.875" style="1" customWidth="1"/>
    <col min="13" max="13" width="2.875" style="2" customWidth="1"/>
    <col min="14" max="26" width="10.875" style="2" customWidth="1"/>
  </cols>
  <sheetData>
    <row r="1" spans="1:14" ht="15.75">
      <c r="A1" s="20"/>
      <c r="B1" s="52"/>
      <c r="C1" s="52"/>
      <c r="D1" s="52"/>
      <c r="E1" s="52"/>
      <c r="F1" s="52"/>
      <c r="G1" s="20"/>
      <c r="H1" s="20"/>
      <c r="I1" s="52"/>
      <c r="J1" s="52"/>
      <c r="K1" s="52"/>
      <c r="L1" s="52"/>
      <c r="M1" s="84"/>
      <c r="N1" s="9"/>
    </row>
    <row r="2" spans="1:14" ht="15.75">
      <c r="A2" s="20"/>
      <c r="B2" s="22"/>
      <c r="C2" s="85"/>
      <c r="D2" s="55" t="s">
        <v>2</v>
      </c>
      <c r="E2" s="54"/>
      <c r="F2" s="54"/>
      <c r="G2" s="86"/>
      <c r="H2" s="22"/>
      <c r="I2" s="85"/>
      <c r="J2" s="55" t="s">
        <v>3</v>
      </c>
      <c r="K2" s="54"/>
      <c r="L2" s="54"/>
      <c r="M2" s="58"/>
      <c r="N2" s="9"/>
    </row>
    <row r="3" spans="1:14" ht="15.75">
      <c r="A3" s="20"/>
      <c r="B3" s="28"/>
      <c r="C3" s="87" t="s">
        <v>4</v>
      </c>
      <c r="D3" s="54"/>
      <c r="E3" s="55" t="s">
        <v>5</v>
      </c>
      <c r="F3" s="55"/>
      <c r="G3" s="86"/>
      <c r="H3" s="28"/>
      <c r="I3" s="87" t="s">
        <v>4</v>
      </c>
      <c r="J3" s="54"/>
      <c r="K3" s="55" t="s">
        <v>5</v>
      </c>
      <c r="L3" s="55"/>
      <c r="M3" s="58"/>
      <c r="N3" s="9"/>
    </row>
    <row r="4" spans="1:14" ht="15.75">
      <c r="A4" s="27" t="s">
        <v>0</v>
      </c>
      <c r="B4" s="88"/>
      <c r="C4" s="13">
        <v>2.45</v>
      </c>
      <c r="D4" s="54"/>
      <c r="E4" s="13">
        <v>2.41</v>
      </c>
      <c r="F4" s="59"/>
      <c r="G4" s="86"/>
      <c r="H4" s="28"/>
      <c r="I4" s="124">
        <v>2.3</v>
      </c>
      <c r="J4" s="54"/>
      <c r="K4" s="124">
        <v>2.2</v>
      </c>
      <c r="L4" s="89"/>
      <c r="M4" s="58"/>
      <c r="N4" s="9"/>
    </row>
    <row r="5" spans="1:14" ht="15.75">
      <c r="A5" s="27" t="s">
        <v>1</v>
      </c>
      <c r="B5" s="88"/>
      <c r="C5" s="14">
        <v>0.036</v>
      </c>
      <c r="D5" s="54"/>
      <c r="E5" s="14">
        <v>0.032</v>
      </c>
      <c r="F5" s="59"/>
      <c r="G5" s="86"/>
      <c r="H5" s="28"/>
      <c r="I5" s="14">
        <v>0.022</v>
      </c>
      <c r="J5" s="54"/>
      <c r="K5" s="14">
        <v>0.019</v>
      </c>
      <c r="L5" s="59"/>
      <c r="M5" s="58"/>
      <c r="N5" s="9"/>
    </row>
    <row r="6" spans="1:14" ht="15.75">
      <c r="A6" s="27" t="s">
        <v>14</v>
      </c>
      <c r="B6" s="88"/>
      <c r="C6" s="15">
        <v>64</v>
      </c>
      <c r="D6" s="54"/>
      <c r="E6" s="15">
        <v>102</v>
      </c>
      <c r="F6" s="59"/>
      <c r="G6" s="86"/>
      <c r="H6" s="28"/>
      <c r="I6" s="15">
        <v>169</v>
      </c>
      <c r="J6" s="54"/>
      <c r="K6" s="15">
        <v>285</v>
      </c>
      <c r="L6" s="59"/>
      <c r="M6" s="58"/>
      <c r="N6" s="9"/>
    </row>
    <row r="7" spans="1:14" ht="15.75">
      <c r="A7" s="27"/>
      <c r="B7" s="88"/>
      <c r="C7" s="31"/>
      <c r="D7" s="54"/>
      <c r="E7" s="31"/>
      <c r="F7" s="59"/>
      <c r="G7" s="86"/>
      <c r="H7" s="28"/>
      <c r="I7" s="31"/>
      <c r="J7" s="54"/>
      <c r="K7" s="59"/>
      <c r="L7" s="59"/>
      <c r="M7" s="58"/>
      <c r="N7" s="9"/>
    </row>
    <row r="8" spans="1:14" ht="15.75">
      <c r="A8" s="27" t="s">
        <v>9</v>
      </c>
      <c r="B8" s="88"/>
      <c r="C8" s="90"/>
      <c r="D8" s="91">
        <f>C4-E4</f>
        <v>0.040000000000000036</v>
      </c>
      <c r="E8" s="89"/>
      <c r="F8" s="89"/>
      <c r="G8" s="92"/>
      <c r="H8" s="93"/>
      <c r="I8" s="90"/>
      <c r="J8" s="94">
        <f>I4-K4</f>
        <v>0.09999999999999964</v>
      </c>
      <c r="K8" s="54"/>
      <c r="L8" s="54"/>
      <c r="M8" s="58"/>
      <c r="N8" s="9"/>
    </row>
    <row r="9" spans="1:14" ht="15.75">
      <c r="A9" s="27" t="s">
        <v>1</v>
      </c>
      <c r="B9" s="88"/>
      <c r="C9" s="90"/>
      <c r="D9" s="65">
        <f>SQRT(C5^2+E5^2)</f>
        <v>0.048166378315169185</v>
      </c>
      <c r="E9" s="95"/>
      <c r="F9" s="95"/>
      <c r="G9" s="96"/>
      <c r="H9" s="97"/>
      <c r="I9" s="90"/>
      <c r="J9" s="65">
        <f>SQRT(I5^2+K5^2)</f>
        <v>0.029068883707497266</v>
      </c>
      <c r="K9" s="95"/>
      <c r="L9" s="95"/>
      <c r="M9" s="58"/>
      <c r="N9" s="9"/>
    </row>
    <row r="10" spans="1:14" ht="15.75">
      <c r="A10" s="27" t="s">
        <v>11</v>
      </c>
      <c r="B10" s="88"/>
      <c r="C10" s="90"/>
      <c r="D10" s="65">
        <f>D8/D9</f>
        <v>0.8304547985374003</v>
      </c>
      <c r="E10" s="98"/>
      <c r="F10" s="98"/>
      <c r="G10" s="96"/>
      <c r="H10" s="97"/>
      <c r="I10" s="90"/>
      <c r="J10" s="65">
        <f>J8/J9</f>
        <v>3.440104580768895</v>
      </c>
      <c r="K10" s="98"/>
      <c r="L10" s="98"/>
      <c r="M10" s="58"/>
      <c r="N10" s="9"/>
    </row>
    <row r="11" spans="1:14" ht="15.75">
      <c r="A11" s="27" t="s">
        <v>13</v>
      </c>
      <c r="B11" s="88"/>
      <c r="C11" s="90"/>
      <c r="D11" s="44">
        <f>2*(1-(_xlfn.NORM.S.DIST(ABS(D10),1)))</f>
        <v>0.4062816941175518</v>
      </c>
      <c r="E11" s="133">
        <f>2*(1-(NORMSDIST(ABS(D10))))</f>
        <v>0.4062816941175518</v>
      </c>
      <c r="F11" s="99"/>
      <c r="G11" s="86"/>
      <c r="H11" s="28"/>
      <c r="I11" s="100"/>
      <c r="J11" s="44">
        <f>2*(1-(_xlfn.NORM.S.DIST(ABS(J10),1)))</f>
        <v>0.0005814894466817933</v>
      </c>
      <c r="K11" s="133">
        <f>2*(1-(NORMSDIST(ABS(J10))))</f>
        <v>0.0005814894466817933</v>
      </c>
      <c r="L11" s="101"/>
      <c r="M11" s="58"/>
      <c r="N11" s="9"/>
    </row>
    <row r="12" spans="1:14" ht="15.75">
      <c r="A12" s="27"/>
      <c r="B12" s="102"/>
      <c r="C12" s="46"/>
      <c r="D12" s="73"/>
      <c r="E12" s="72"/>
      <c r="F12" s="72"/>
      <c r="G12" s="86"/>
      <c r="H12" s="45"/>
      <c r="I12" s="73"/>
      <c r="J12" s="73"/>
      <c r="K12" s="74"/>
      <c r="L12" s="74"/>
      <c r="M12" s="58"/>
      <c r="N12" s="9"/>
    </row>
    <row r="13" spans="1:14" ht="15.75">
      <c r="A13" s="20"/>
      <c r="B13" s="20"/>
      <c r="C13" s="103"/>
      <c r="D13" s="104"/>
      <c r="E13" s="20"/>
      <c r="F13" s="20"/>
      <c r="G13" s="20"/>
      <c r="H13" s="20"/>
      <c r="I13" s="20"/>
      <c r="J13" s="20"/>
      <c r="K13" s="103"/>
      <c r="L13" s="20"/>
      <c r="M13" s="84"/>
      <c r="N13" s="9"/>
    </row>
    <row r="14" spans="1:14" ht="15.75">
      <c r="A14" s="20"/>
      <c r="B14" s="20"/>
      <c r="C14" s="115" t="s">
        <v>23</v>
      </c>
      <c r="D14" s="16"/>
      <c r="E14" s="20"/>
      <c r="F14" s="20"/>
      <c r="G14" s="20"/>
      <c r="H14" s="106"/>
      <c r="I14" s="36" t="s">
        <v>10</v>
      </c>
      <c r="J14" s="38">
        <f>D8-J8</f>
        <v>-0.05999999999999961</v>
      </c>
      <c r="K14" s="25"/>
      <c r="L14" s="20"/>
      <c r="M14" s="84"/>
      <c r="N14" s="9"/>
    </row>
    <row r="15" spans="1:14" ht="15.75">
      <c r="A15" s="20"/>
      <c r="B15" s="20"/>
      <c r="C15" s="116" t="s">
        <v>14</v>
      </c>
      <c r="D15" s="18"/>
      <c r="E15" s="20"/>
      <c r="F15" s="20"/>
      <c r="G15" s="20"/>
      <c r="H15" s="20"/>
      <c r="I15" s="27" t="s">
        <v>1</v>
      </c>
      <c r="J15" s="65">
        <f>SQRT(D9^2+J9^2)</f>
        <v>0.056258332716140814</v>
      </c>
      <c r="K15" s="25"/>
      <c r="L15" s="20"/>
      <c r="M15" s="84"/>
      <c r="N15" s="9"/>
    </row>
    <row r="16" spans="1:14" ht="15.75">
      <c r="A16" s="20"/>
      <c r="B16" s="20"/>
      <c r="C16" s="117" t="s">
        <v>1</v>
      </c>
      <c r="D16" s="107">
        <f>IF(D15&lt;&gt;"",D14/SQRT(D15),"")</f>
      </c>
      <c r="E16" s="20"/>
      <c r="F16" s="20"/>
      <c r="G16" s="20"/>
      <c r="H16" s="20"/>
      <c r="I16" s="36" t="s">
        <v>6</v>
      </c>
      <c r="J16" s="40">
        <f>J14-(1.96*J15)</f>
        <v>-0.17026633212363562</v>
      </c>
      <c r="K16" s="25"/>
      <c r="L16" s="20"/>
      <c r="M16" s="84"/>
      <c r="N16" s="9"/>
    </row>
    <row r="17" spans="1:14" ht="15.75">
      <c r="A17" s="20"/>
      <c r="B17" s="20"/>
      <c r="C17" s="20"/>
      <c r="D17" s="108"/>
      <c r="E17" s="20"/>
      <c r="F17" s="20"/>
      <c r="G17" s="20"/>
      <c r="H17" s="20"/>
      <c r="I17" s="36" t="s">
        <v>7</v>
      </c>
      <c r="J17" s="40">
        <f>J14+(1.96*J15)</f>
        <v>0.05026633212363639</v>
      </c>
      <c r="K17" s="25"/>
      <c r="L17" s="20"/>
      <c r="M17" s="84"/>
      <c r="N17" s="9"/>
    </row>
    <row r="18" spans="1:14" ht="15.75">
      <c r="A18" s="20"/>
      <c r="B18" s="20"/>
      <c r="C18" s="116" t="s">
        <v>25</v>
      </c>
      <c r="D18" s="17"/>
      <c r="E18" s="20"/>
      <c r="F18" s="20"/>
      <c r="G18" s="20"/>
      <c r="H18" s="20"/>
      <c r="I18" s="27" t="s">
        <v>11</v>
      </c>
      <c r="J18" s="109">
        <f>J14/J15</f>
        <v>-1.0665086770832313</v>
      </c>
      <c r="K18" s="119"/>
      <c r="L18" s="20"/>
      <c r="M18" s="84"/>
      <c r="N18" s="9"/>
    </row>
    <row r="19" spans="1:14" ht="15.75">
      <c r="A19" s="20"/>
      <c r="B19" s="20"/>
      <c r="C19" s="116" t="s">
        <v>26</v>
      </c>
      <c r="D19" s="17"/>
      <c r="E19" s="20"/>
      <c r="F19" s="20"/>
      <c r="G19" s="20"/>
      <c r="H19" s="20"/>
      <c r="I19" s="36" t="s">
        <v>12</v>
      </c>
      <c r="J19" s="49">
        <f>2*(1-(_xlfn.NORM.S.DIST(ABS(J18),1)))</f>
        <v>0.2861937583526517</v>
      </c>
      <c r="K19" s="134">
        <f>2*(1-(NORMSDIST(ABS(J18))))</f>
        <v>0.2861937583526517</v>
      </c>
      <c r="L19" s="20"/>
      <c r="M19" s="84"/>
      <c r="N19" s="9"/>
    </row>
    <row r="20" spans="1:14" ht="15.75">
      <c r="A20" s="20"/>
      <c r="B20" s="20"/>
      <c r="C20" s="116" t="s">
        <v>14</v>
      </c>
      <c r="D20" s="18"/>
      <c r="E20" s="20"/>
      <c r="F20" s="20"/>
      <c r="G20" s="20"/>
      <c r="H20" s="20"/>
      <c r="I20" s="20"/>
      <c r="J20" s="20"/>
      <c r="K20" s="20"/>
      <c r="L20" s="20"/>
      <c r="M20" s="84"/>
      <c r="N20" s="9"/>
    </row>
    <row r="21" spans="1:14" ht="15.75">
      <c r="A21" s="20"/>
      <c r="B21" s="20"/>
      <c r="C21" s="118" t="s">
        <v>1</v>
      </c>
      <c r="D21" s="110">
        <f>IF(D20&lt;&gt;"",(D18-D19)/(2*(_xlfn.T.INV(0.975,D20-1))),"")</f>
      </c>
      <c r="E21" s="20"/>
      <c r="F21" s="20"/>
      <c r="G21" s="20"/>
      <c r="H21" s="20"/>
      <c r="I21" s="20"/>
      <c r="J21" s="20"/>
      <c r="K21" s="20"/>
      <c r="L21" s="20"/>
      <c r="M21" s="84"/>
      <c r="N21" s="9"/>
    </row>
    <row r="22" spans="1:14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4"/>
      <c r="N22" s="9"/>
    </row>
    <row r="23" spans="1:14" ht="15.75">
      <c r="A23" s="111" t="s">
        <v>29</v>
      </c>
      <c r="B23" s="20"/>
      <c r="C23" s="48"/>
      <c r="D23" s="48"/>
      <c r="E23" s="48"/>
      <c r="F23" s="48"/>
      <c r="G23" s="48"/>
      <c r="H23" s="48"/>
      <c r="I23" s="48"/>
      <c r="J23" s="20"/>
      <c r="K23" s="20"/>
      <c r="L23" s="48"/>
      <c r="M23" s="51"/>
      <c r="N23" s="9"/>
    </row>
    <row r="24" spans="1:13" ht="15.75">
      <c r="A24" s="111" t="s">
        <v>30</v>
      </c>
      <c r="B24" s="48"/>
      <c r="C24" s="112"/>
      <c r="D24" s="112"/>
      <c r="E24" s="112"/>
      <c r="F24" s="112"/>
      <c r="G24" s="113"/>
      <c r="H24" s="113"/>
      <c r="I24" s="113"/>
      <c r="J24" s="112"/>
      <c r="K24" s="112"/>
      <c r="L24" s="112"/>
      <c r="M24" s="105" t="s">
        <v>37</v>
      </c>
    </row>
    <row r="25" ht="15.75">
      <c r="D25" s="3"/>
    </row>
    <row r="26" ht="15.75">
      <c r="D26" s="3"/>
    </row>
  </sheetData>
  <sheetProtection password="8BCD" sheet="1" objects="1" scenarios="1" selectLockedCells="1"/>
  <printOptions/>
  <pageMargins left="0.75" right="0.75" top="1" bottom="1" header="0.5" footer="0.5"/>
  <pageSetup orientation="portrait" paperSize="9"/>
  <ignoredErrors>
    <ignoredError sqref="D16 D2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50" zoomScaleNormal="150" zoomScalePageLayoutView="150" workbookViewId="0" topLeftCell="A1">
      <selection activeCell="C3" sqref="C3"/>
    </sheetView>
  </sheetViews>
  <sheetFormatPr defaultColWidth="11.00390625" defaultRowHeight="15.75"/>
  <cols>
    <col min="1" max="1" width="24.875" style="1" customWidth="1"/>
    <col min="2" max="2" width="1.875" style="1" customWidth="1"/>
    <col min="3" max="3" width="10.875" style="1" customWidth="1"/>
    <col min="4" max="4" width="1.625" style="1" customWidth="1"/>
    <col min="5" max="5" width="10.875" style="1" customWidth="1"/>
    <col min="6" max="6" width="1.875" style="1" customWidth="1"/>
    <col min="7" max="7" width="10.875" style="1" customWidth="1"/>
    <col min="8" max="8" width="1.875" style="1" customWidth="1"/>
    <col min="9" max="9" width="2.625" style="1" customWidth="1"/>
    <col min="10" max="26" width="10.875" style="2" customWidth="1"/>
  </cols>
  <sheetData>
    <row r="1" spans="1:9" ht="15.75">
      <c r="A1" s="20"/>
      <c r="B1" s="20"/>
      <c r="C1" s="20"/>
      <c r="D1" s="20"/>
      <c r="E1" s="20"/>
      <c r="F1" s="20"/>
      <c r="G1" s="20"/>
      <c r="H1" s="20"/>
      <c r="I1" s="20"/>
    </row>
    <row r="2" spans="1:9" ht="15.75">
      <c r="A2" s="20"/>
      <c r="B2" s="22"/>
      <c r="C2" s="23" t="s">
        <v>2</v>
      </c>
      <c r="D2" s="126"/>
      <c r="E2" s="127"/>
      <c r="F2" s="22"/>
      <c r="G2" s="23" t="s">
        <v>3</v>
      </c>
      <c r="H2" s="26"/>
      <c r="I2" s="20"/>
    </row>
    <row r="3" spans="1:9" ht="15.75">
      <c r="A3" s="27" t="s">
        <v>27</v>
      </c>
      <c r="B3" s="28"/>
      <c r="C3" s="13">
        <v>0.04</v>
      </c>
      <c r="D3" s="30"/>
      <c r="E3" s="48"/>
      <c r="F3" s="28"/>
      <c r="G3" s="124">
        <v>0.1</v>
      </c>
      <c r="H3" s="30"/>
      <c r="I3" s="20"/>
    </row>
    <row r="4" spans="1:9" ht="15.75">
      <c r="A4" s="27" t="s">
        <v>28</v>
      </c>
      <c r="B4" s="28"/>
      <c r="C4" s="125">
        <v>0.134</v>
      </c>
      <c r="D4" s="30"/>
      <c r="E4" s="48"/>
      <c r="F4" s="28"/>
      <c r="G4" s="125">
        <v>0.16</v>
      </c>
      <c r="H4" s="30"/>
      <c r="I4" s="20"/>
    </row>
    <row r="5" spans="1:9" ht="15.75">
      <c r="A5" s="20"/>
      <c r="B5" s="28"/>
      <c r="C5" s="31"/>
      <c r="D5" s="30"/>
      <c r="E5" s="20"/>
      <c r="F5" s="28"/>
      <c r="G5" s="31"/>
      <c r="H5" s="30"/>
      <c r="I5" s="20"/>
    </row>
    <row r="6" spans="1:9" ht="15.75">
      <c r="A6" s="27" t="s">
        <v>1</v>
      </c>
      <c r="B6" s="28"/>
      <c r="C6" s="12">
        <f>(C4-C3)/1.96</f>
        <v>0.04795918367346939</v>
      </c>
      <c r="D6" s="30"/>
      <c r="E6" s="20"/>
      <c r="F6" s="28"/>
      <c r="G6" s="12">
        <f>(G4-G3)/1.96</f>
        <v>0.030612244897959183</v>
      </c>
      <c r="H6" s="30"/>
      <c r="I6" s="20"/>
    </row>
    <row r="7" spans="1:9" ht="15.75">
      <c r="A7" s="20"/>
      <c r="B7" s="45"/>
      <c r="C7" s="128"/>
      <c r="D7" s="47"/>
      <c r="E7" s="20"/>
      <c r="F7" s="45"/>
      <c r="G7" s="128"/>
      <c r="H7" s="47"/>
      <c r="I7" s="20"/>
    </row>
    <row r="8" spans="1:9" ht="15.75">
      <c r="A8" s="20"/>
      <c r="B8" s="20"/>
      <c r="C8" s="20"/>
      <c r="D8" s="20"/>
      <c r="E8" s="20"/>
      <c r="F8" s="20"/>
      <c r="G8" s="20"/>
      <c r="H8" s="20"/>
      <c r="I8" s="20"/>
    </row>
    <row r="9" spans="1:9" ht="15.75">
      <c r="A9" s="20"/>
      <c r="B9" s="20"/>
      <c r="C9" s="20"/>
      <c r="D9" s="36" t="s">
        <v>10</v>
      </c>
      <c r="E9" s="38">
        <f>C3-G3</f>
        <v>-0.060000000000000005</v>
      </c>
      <c r="F9" s="20"/>
      <c r="G9" s="129"/>
      <c r="H9" s="20"/>
      <c r="I9" s="20"/>
    </row>
    <row r="10" spans="1:9" ht="15.75">
      <c r="A10" s="20"/>
      <c r="B10" s="20"/>
      <c r="C10" s="20"/>
      <c r="D10" s="27" t="s">
        <v>1</v>
      </c>
      <c r="E10" s="65">
        <f>SQRT(C6^2+G6^2)</f>
        <v>0.05689633412020673</v>
      </c>
      <c r="F10" s="20"/>
      <c r="G10" s="130"/>
      <c r="H10" s="20"/>
      <c r="I10" s="20"/>
    </row>
    <row r="11" spans="1:9" ht="15.75">
      <c r="A11" s="20"/>
      <c r="B11" s="20"/>
      <c r="C11" s="20"/>
      <c r="D11" s="36" t="s">
        <v>6</v>
      </c>
      <c r="E11" s="40">
        <f>E9-(1.96*E10)</f>
        <v>-0.1715168148756052</v>
      </c>
      <c r="F11" s="20"/>
      <c r="G11" s="130"/>
      <c r="H11" s="20"/>
      <c r="I11" s="20"/>
    </row>
    <row r="12" spans="1:9" ht="15.75">
      <c r="A12" s="20"/>
      <c r="B12" s="20"/>
      <c r="C12" s="20"/>
      <c r="D12" s="36" t="s">
        <v>7</v>
      </c>
      <c r="E12" s="40">
        <f>E9+(1.96*E10)</f>
        <v>0.05151681487560519</v>
      </c>
      <c r="F12" s="20"/>
      <c r="G12" s="129"/>
      <c r="H12" s="20"/>
      <c r="I12" s="20"/>
    </row>
    <row r="13" spans="1:9" ht="15.75">
      <c r="A13" s="20"/>
      <c r="B13" s="20"/>
      <c r="C13" s="20"/>
      <c r="D13" s="27" t="s">
        <v>11</v>
      </c>
      <c r="E13" s="109">
        <f>E9/E10</f>
        <v>-1.0545494877268553</v>
      </c>
      <c r="F13" s="20"/>
      <c r="G13" s="129"/>
      <c r="H13" s="20"/>
      <c r="I13" s="20"/>
    </row>
    <row r="14" spans="1:9" ht="15.75">
      <c r="A14" s="20"/>
      <c r="B14" s="20"/>
      <c r="C14" s="20"/>
      <c r="D14" s="36" t="s">
        <v>12</v>
      </c>
      <c r="E14" s="49">
        <f>2*(1-(_xlfn.NORM.S.DIST(ABS(E13),1)))</f>
        <v>0.2916314160071407</v>
      </c>
      <c r="F14" s="20"/>
      <c r="G14" s="135">
        <f>2*(1-(NORMSDIST(ABS(E13))))</f>
        <v>0.2916314160071407</v>
      </c>
      <c r="H14" s="20"/>
      <c r="I14" s="20"/>
    </row>
    <row r="15" spans="1:9" ht="15.75">
      <c r="A15" s="20"/>
      <c r="B15" s="20"/>
      <c r="C15" s="20"/>
      <c r="D15" s="20"/>
      <c r="E15" s="20"/>
      <c r="F15" s="36"/>
      <c r="G15" s="120"/>
      <c r="H15" s="20"/>
      <c r="I15" s="20"/>
    </row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10" ht="15.75">
      <c r="A17" s="111" t="s">
        <v>29</v>
      </c>
      <c r="B17" s="20"/>
      <c r="C17" s="48"/>
      <c r="D17" s="48"/>
      <c r="E17" s="48"/>
      <c r="F17" s="48"/>
      <c r="G17" s="48"/>
      <c r="H17" s="48"/>
      <c r="I17" s="48"/>
      <c r="J17" s="9"/>
    </row>
    <row r="18" spans="1:9" ht="15.75">
      <c r="A18" s="111" t="s">
        <v>30</v>
      </c>
      <c r="B18" s="48"/>
      <c r="C18" s="112"/>
      <c r="D18" s="112"/>
      <c r="E18" s="112"/>
      <c r="F18" s="112"/>
      <c r="G18" s="112"/>
      <c r="H18" s="112"/>
      <c r="I18" s="105" t="s">
        <v>37</v>
      </c>
    </row>
    <row r="19" spans="7:8" ht="15.75">
      <c r="G19" s="3"/>
      <c r="H19" s="3"/>
    </row>
    <row r="20" spans="7:8" ht="15.75">
      <c r="G20" s="3"/>
      <c r="H20" s="3"/>
    </row>
  </sheetData>
  <sheetProtection password="8BCD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150" zoomScaleNormal="150" zoomScalePageLayoutView="150" workbookViewId="0" topLeftCell="A1">
      <selection activeCell="C4" sqref="C4"/>
    </sheetView>
  </sheetViews>
  <sheetFormatPr defaultColWidth="11.00390625" defaultRowHeight="15.75"/>
  <cols>
    <col min="1" max="1" width="24.875" style="1" customWidth="1"/>
    <col min="2" max="2" width="1.875" style="1" customWidth="1"/>
    <col min="3" max="5" width="10.875" style="1" customWidth="1"/>
    <col min="6" max="8" width="1.875" style="1" customWidth="1"/>
    <col min="9" max="11" width="10.875" style="1" customWidth="1"/>
    <col min="12" max="12" width="1.875" style="2" customWidth="1"/>
    <col min="13" max="13" width="2.875" style="2" customWidth="1"/>
    <col min="14" max="24" width="10.875" style="2" customWidth="1"/>
  </cols>
  <sheetData>
    <row r="1" spans="1:13" ht="15.75">
      <c r="A1" s="20"/>
      <c r="B1" s="52"/>
      <c r="C1" s="52"/>
      <c r="D1" s="52"/>
      <c r="E1" s="52"/>
      <c r="F1" s="52"/>
      <c r="G1" s="48"/>
      <c r="H1" s="52"/>
      <c r="I1" s="52"/>
      <c r="J1" s="52"/>
      <c r="K1" s="52"/>
      <c r="L1" s="53"/>
      <c r="M1" s="10"/>
    </row>
    <row r="2" spans="1:13" ht="15.75">
      <c r="A2" s="20"/>
      <c r="B2" s="22"/>
      <c r="C2" s="54"/>
      <c r="D2" s="55" t="s">
        <v>2</v>
      </c>
      <c r="E2" s="54"/>
      <c r="F2" s="54"/>
      <c r="G2" s="56"/>
      <c r="H2" s="54"/>
      <c r="I2" s="54"/>
      <c r="J2" s="55" t="s">
        <v>3</v>
      </c>
      <c r="K2" s="54"/>
      <c r="L2" s="57"/>
      <c r="M2" s="122"/>
    </row>
    <row r="3" spans="1:13" ht="15.75">
      <c r="A3" s="20"/>
      <c r="B3" s="28"/>
      <c r="C3" s="55" t="s">
        <v>4</v>
      </c>
      <c r="D3" s="54"/>
      <c r="E3" s="55" t="s">
        <v>5</v>
      </c>
      <c r="F3" s="59"/>
      <c r="G3" s="56"/>
      <c r="H3" s="54"/>
      <c r="I3" s="55" t="s">
        <v>4</v>
      </c>
      <c r="J3" s="54"/>
      <c r="K3" s="55" t="s">
        <v>5</v>
      </c>
      <c r="L3" s="57"/>
      <c r="M3" s="122"/>
    </row>
    <row r="4" spans="1:13" ht="15.75">
      <c r="A4" s="27" t="s">
        <v>16</v>
      </c>
      <c r="B4" s="28"/>
      <c r="C4" s="124">
        <v>33</v>
      </c>
      <c r="D4" s="54"/>
      <c r="E4" s="124">
        <v>33</v>
      </c>
      <c r="F4" s="60"/>
      <c r="G4" s="56"/>
      <c r="H4" s="54"/>
      <c r="I4" s="124">
        <v>267</v>
      </c>
      <c r="J4" s="54"/>
      <c r="K4" s="124">
        <v>262</v>
      </c>
      <c r="L4" s="57"/>
      <c r="M4" s="122"/>
    </row>
    <row r="5" spans="1:13" ht="15.75">
      <c r="A5" s="27" t="s">
        <v>15</v>
      </c>
      <c r="B5" s="28"/>
      <c r="C5" s="125">
        <v>7</v>
      </c>
      <c r="D5" s="54"/>
      <c r="E5" s="125">
        <v>9</v>
      </c>
      <c r="F5" s="60"/>
      <c r="G5" s="56"/>
      <c r="H5" s="54"/>
      <c r="I5" s="125">
        <v>21</v>
      </c>
      <c r="J5" s="54"/>
      <c r="K5" s="125">
        <v>37</v>
      </c>
      <c r="L5" s="57"/>
      <c r="M5" s="122"/>
    </row>
    <row r="6" spans="1:13" ht="15.75">
      <c r="A6" s="27" t="s">
        <v>8</v>
      </c>
      <c r="B6" s="28"/>
      <c r="C6" s="12">
        <f>C5/C4</f>
        <v>0.21212121212121213</v>
      </c>
      <c r="D6" s="54"/>
      <c r="E6" s="12">
        <f>E5/E4</f>
        <v>0.2727272727272727</v>
      </c>
      <c r="F6" s="11"/>
      <c r="G6" s="56"/>
      <c r="H6" s="54"/>
      <c r="I6" s="12">
        <f>I5/I4</f>
        <v>0.07865168539325842</v>
      </c>
      <c r="J6" s="54"/>
      <c r="K6" s="12">
        <f>K5/K4</f>
        <v>0.14122137404580154</v>
      </c>
      <c r="L6" s="57"/>
      <c r="M6" s="122"/>
    </row>
    <row r="7" spans="1:13" ht="15.75">
      <c r="A7" s="20"/>
      <c r="B7" s="28"/>
      <c r="C7" s="11"/>
      <c r="D7" s="11"/>
      <c r="E7" s="11"/>
      <c r="F7" s="11"/>
      <c r="G7" s="61"/>
      <c r="H7" s="11"/>
      <c r="I7" s="11"/>
      <c r="J7" s="11"/>
      <c r="K7" s="11"/>
      <c r="L7" s="57"/>
      <c r="M7" s="122"/>
    </row>
    <row r="8" spans="1:13" ht="15.75">
      <c r="A8" s="27" t="s">
        <v>9</v>
      </c>
      <c r="B8" s="28"/>
      <c r="C8" s="54"/>
      <c r="D8" s="62">
        <f>C6-E6</f>
        <v>-0.06060606060606058</v>
      </c>
      <c r="E8" s="63">
        <f>C6-E6</f>
        <v>-0.06060606060606058</v>
      </c>
      <c r="F8" s="64"/>
      <c r="G8" s="56"/>
      <c r="H8" s="54"/>
      <c r="I8" s="54"/>
      <c r="J8" s="62">
        <f>I6-K6</f>
        <v>-0.06256968865254312</v>
      </c>
      <c r="K8" s="63">
        <f>I6-K6</f>
        <v>-0.06256968865254312</v>
      </c>
      <c r="L8" s="57"/>
      <c r="M8" s="122"/>
    </row>
    <row r="9" spans="1:13" ht="15.75">
      <c r="A9" s="27" t="s">
        <v>1</v>
      </c>
      <c r="B9" s="28"/>
      <c r="C9" s="54"/>
      <c r="D9" s="65">
        <f>SQRT(((C6*(1-C6))/C4)+((E6*(1-E6))/E4))</f>
        <v>0.10523752512659829</v>
      </c>
      <c r="E9" s="66">
        <f>SQRT(((C6*(1-C6))/C4)+((E6*(1-E6))/E4))</f>
        <v>0.10523752512659829</v>
      </c>
      <c r="F9" s="67"/>
      <c r="G9" s="61"/>
      <c r="H9" s="11"/>
      <c r="I9" s="54"/>
      <c r="J9" s="65">
        <f>SQRT(((I6*(1-I6))/I4)+((K6*(1-K6))/K4))</f>
        <v>0.027097960661712907</v>
      </c>
      <c r="K9" s="66">
        <f>SQRT(((I6*(1-I6))/I4)+((K6*(1-K6))/K4))</f>
        <v>0.027097960661712907</v>
      </c>
      <c r="L9" s="57"/>
      <c r="M9" s="122"/>
    </row>
    <row r="10" spans="1:13" ht="15.75">
      <c r="A10" s="27" t="s">
        <v>11</v>
      </c>
      <c r="B10" s="28"/>
      <c r="C10" s="54"/>
      <c r="D10" s="65">
        <f>D8/D9</f>
        <v>-0.5758978133812336</v>
      </c>
      <c r="E10" s="67"/>
      <c r="F10" s="67"/>
      <c r="G10" s="61"/>
      <c r="H10" s="11"/>
      <c r="I10" s="54"/>
      <c r="J10" s="65">
        <f>J8/J9</f>
        <v>-2.309018358748624</v>
      </c>
      <c r="K10" s="67"/>
      <c r="L10" s="57"/>
      <c r="M10" s="122"/>
    </row>
    <row r="11" spans="1:13" ht="15.75">
      <c r="A11" s="27" t="s">
        <v>13</v>
      </c>
      <c r="B11" s="28"/>
      <c r="C11" s="54"/>
      <c r="D11" s="68">
        <f>2*(1-(_xlfn.NORM.S.DIST(ABS(D10),1)))</f>
        <v>0.5646842536879997</v>
      </c>
      <c r="E11" s="133">
        <f>2*(1-(NORMSDIST(ABS(D10))))</f>
        <v>0.5646842536879997</v>
      </c>
      <c r="F11" s="69"/>
      <c r="G11" s="70"/>
      <c r="H11" s="71"/>
      <c r="I11" s="54"/>
      <c r="J11" s="68">
        <f>2*(1-(_xlfn.NORM.S.DIST(ABS(J10),1)))</f>
        <v>0.020942562516284458</v>
      </c>
      <c r="K11" s="133">
        <f>2*(1-(NORMSDIST(ABS(J10))))</f>
        <v>0.020942562516284458</v>
      </c>
      <c r="L11" s="57"/>
      <c r="M11" s="122"/>
    </row>
    <row r="12" spans="1:13" ht="15.75">
      <c r="A12" s="27"/>
      <c r="B12" s="45"/>
      <c r="C12" s="46"/>
      <c r="D12" s="72"/>
      <c r="E12" s="72"/>
      <c r="F12" s="72"/>
      <c r="G12" s="70"/>
      <c r="H12" s="73"/>
      <c r="I12" s="46"/>
      <c r="J12" s="72"/>
      <c r="K12" s="74"/>
      <c r="L12" s="75"/>
      <c r="M12" s="122"/>
    </row>
    <row r="13" spans="1:13" ht="15.75">
      <c r="A13" s="20"/>
      <c r="B13" s="20"/>
      <c r="C13" s="20"/>
      <c r="D13" s="76"/>
      <c r="E13" s="76"/>
      <c r="F13" s="76"/>
      <c r="G13" s="76"/>
      <c r="H13" s="76"/>
      <c r="I13" s="76"/>
      <c r="J13" s="76"/>
      <c r="K13" s="20"/>
      <c r="L13" s="21"/>
      <c r="M13" s="10"/>
    </row>
    <row r="14" spans="1:13" ht="15.75">
      <c r="A14" s="20"/>
      <c r="B14" s="20"/>
      <c r="C14" s="116" t="s">
        <v>24</v>
      </c>
      <c r="D14" s="16"/>
      <c r="E14" s="20"/>
      <c r="F14" s="20"/>
      <c r="G14" s="20"/>
      <c r="H14" s="20"/>
      <c r="I14" s="36" t="s">
        <v>10</v>
      </c>
      <c r="J14" s="77">
        <f>D8-J8</f>
        <v>0.001963628046482535</v>
      </c>
      <c r="K14" s="78">
        <f>D8-J8</f>
        <v>0.001963628046482535</v>
      </c>
      <c r="L14" s="21"/>
      <c r="M14" s="10"/>
    </row>
    <row r="15" spans="1:13" ht="15.75">
      <c r="A15" s="20"/>
      <c r="B15" s="20"/>
      <c r="C15" s="116" t="s">
        <v>16</v>
      </c>
      <c r="D15" s="18"/>
      <c r="E15" s="20"/>
      <c r="F15" s="20"/>
      <c r="G15" s="20"/>
      <c r="H15" s="20"/>
      <c r="I15" s="27" t="s">
        <v>1</v>
      </c>
      <c r="J15" s="65">
        <f>SQRT(D9^2+J9^2)</f>
        <v>0.10867030949985901</v>
      </c>
      <c r="K15" s="63">
        <f>SQRT(D9^2+J9^2)</f>
        <v>0.10867030949985901</v>
      </c>
      <c r="L15" s="21"/>
      <c r="M15" s="10"/>
    </row>
    <row r="16" spans="1:13" ht="15.75">
      <c r="A16" s="20"/>
      <c r="B16" s="20"/>
      <c r="C16" s="117" t="s">
        <v>15</v>
      </c>
      <c r="D16" s="79">
        <f>IF(D15&lt;&gt;"",(D14*D15)/100,"")</f>
      </c>
      <c r="E16" s="20"/>
      <c r="F16" s="20"/>
      <c r="G16" s="20"/>
      <c r="H16" s="20"/>
      <c r="I16" s="36" t="s">
        <v>6</v>
      </c>
      <c r="J16" s="80">
        <f>J14-(1.96*J15)</f>
        <v>-0.2110301785732411</v>
      </c>
      <c r="K16" s="78">
        <f>J14-(1.96*J15)</f>
        <v>-0.2110301785732411</v>
      </c>
      <c r="L16" s="21"/>
      <c r="M16" s="10"/>
    </row>
    <row r="17" spans="1:13" ht="15.75">
      <c r="A17" s="20"/>
      <c r="B17" s="20"/>
      <c r="C17" s="20"/>
      <c r="D17" s="20"/>
      <c r="E17" s="20"/>
      <c r="F17" s="20"/>
      <c r="G17" s="20"/>
      <c r="H17" s="20"/>
      <c r="I17" s="36" t="s">
        <v>7</v>
      </c>
      <c r="J17" s="80">
        <f>J14+(1.96*J15)</f>
        <v>0.21495743466620618</v>
      </c>
      <c r="K17" s="78">
        <f>J14+(1.96*J15)</f>
        <v>0.21495743466620618</v>
      </c>
      <c r="L17" s="21"/>
      <c r="M17" s="10"/>
    </row>
    <row r="18" spans="1:13" ht="15.75">
      <c r="A18" s="20"/>
      <c r="B18" s="20"/>
      <c r="C18" s="20"/>
      <c r="D18" s="20"/>
      <c r="E18" s="20"/>
      <c r="F18" s="20"/>
      <c r="G18" s="20"/>
      <c r="H18" s="20"/>
      <c r="I18" s="27" t="s">
        <v>11</v>
      </c>
      <c r="J18" s="65">
        <f>J14/J15</f>
        <v>0.018069590999785296</v>
      </c>
      <c r="K18" s="81"/>
      <c r="L18" s="21"/>
      <c r="M18" s="10"/>
    </row>
    <row r="19" spans="1:13" ht="15.75">
      <c r="A19" s="20"/>
      <c r="B19" s="20"/>
      <c r="C19" s="20"/>
      <c r="D19" s="20"/>
      <c r="E19" s="20"/>
      <c r="F19" s="20"/>
      <c r="G19" s="20"/>
      <c r="H19" s="20"/>
      <c r="I19" s="36" t="s">
        <v>12</v>
      </c>
      <c r="J19" s="82">
        <f>2*(1-(_xlfn.NORM.S.DIST(ABS(J18),1)))</f>
        <v>0.9855833368565841</v>
      </c>
      <c r="K19" s="135">
        <f>2*(1-(NORMSDIST(ABS(J18))))</f>
        <v>0.9855833368565841</v>
      </c>
      <c r="L19" s="21"/>
      <c r="M19" s="10"/>
    </row>
    <row r="20" spans="1:13" ht="15.75">
      <c r="A20" s="20"/>
      <c r="B20" s="20"/>
      <c r="C20" s="20"/>
      <c r="D20" s="20"/>
      <c r="E20" s="20"/>
      <c r="F20" s="20"/>
      <c r="G20" s="20"/>
      <c r="H20" s="20"/>
      <c r="I20" s="36"/>
      <c r="J20" s="121"/>
      <c r="K20" s="20"/>
      <c r="L20" s="21"/>
      <c r="M20" s="10"/>
    </row>
    <row r="21" spans="1:13" ht="15.75">
      <c r="A21" s="50" t="s">
        <v>29</v>
      </c>
      <c r="B21" s="20"/>
      <c r="C21" s="20"/>
      <c r="D21" s="20"/>
      <c r="E21" s="20"/>
      <c r="F21" s="20"/>
      <c r="G21" s="83"/>
      <c r="H21" s="83"/>
      <c r="I21" s="20"/>
      <c r="J21" s="20"/>
      <c r="K21" s="20"/>
      <c r="L21" s="21"/>
      <c r="M21" s="51" t="s">
        <v>37</v>
      </c>
    </row>
    <row r="22" spans="3:11" ht="15.75">
      <c r="C22" s="3"/>
      <c r="D22" s="3"/>
      <c r="E22" s="3"/>
      <c r="F22" s="3"/>
      <c r="G22" s="6"/>
      <c r="H22" s="6"/>
      <c r="I22" s="6"/>
      <c r="J22" s="3"/>
      <c r="K22" s="3"/>
    </row>
    <row r="23" ht="15.75">
      <c r="D23" s="3"/>
    </row>
    <row r="24" ht="15.75">
      <c r="D24" s="3"/>
    </row>
  </sheetData>
  <sheetProtection password="8BCD" sheet="1" objects="1" scenarios="1" selectLockedCells="1"/>
  <printOptions/>
  <pageMargins left="0.75" right="0.75" top="1" bottom="1" header="0.5" footer="0.5"/>
  <pageSetup orientation="portrait" paperSize="9"/>
  <ignoredErrors>
    <ignoredError sqref="D1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zoomScalePageLayoutView="150" workbookViewId="0" topLeftCell="A1">
      <selection activeCell="C3" sqref="C3"/>
    </sheetView>
  </sheetViews>
  <sheetFormatPr defaultColWidth="11.00390625" defaultRowHeight="15.75"/>
  <cols>
    <col min="1" max="1" width="27.625" style="1" customWidth="1"/>
    <col min="2" max="2" width="1.875" style="1" customWidth="1"/>
    <col min="3" max="3" width="10.875" style="1" customWidth="1"/>
    <col min="4" max="4" width="1.875" style="1" customWidth="1"/>
    <col min="5" max="5" width="10.875" style="1" customWidth="1"/>
    <col min="6" max="6" width="1.875" style="1" customWidth="1"/>
    <col min="7" max="7" width="10.875" style="1" customWidth="1"/>
    <col min="8" max="8" width="1.875" style="1" customWidth="1"/>
    <col min="9" max="9" width="2.625" style="1" customWidth="1"/>
    <col min="10" max="11" width="10.875" style="1" customWidth="1"/>
    <col min="12" max="13" width="1.875" style="2" customWidth="1"/>
    <col min="14" max="14" width="10.875" style="2" customWidth="1"/>
    <col min="15" max="15" width="2.875" style="2" customWidth="1"/>
    <col min="16" max="26" width="10.875" style="2" customWidth="1"/>
  </cols>
  <sheetData>
    <row r="1" spans="1:9" ht="15.75">
      <c r="A1" s="20"/>
      <c r="B1" s="20"/>
      <c r="C1" s="20"/>
      <c r="D1" s="20"/>
      <c r="E1" s="20"/>
      <c r="F1" s="20"/>
      <c r="G1" s="20"/>
      <c r="H1" s="20"/>
      <c r="I1" s="20"/>
    </row>
    <row r="2" spans="1:9" ht="15.75">
      <c r="A2" s="20"/>
      <c r="B2" s="22"/>
      <c r="C2" s="23" t="s">
        <v>2</v>
      </c>
      <c r="D2" s="26"/>
      <c r="E2" s="20"/>
      <c r="F2" s="22"/>
      <c r="G2" s="23" t="s">
        <v>3</v>
      </c>
      <c r="H2" s="26"/>
      <c r="I2" s="20"/>
    </row>
    <row r="3" spans="1:9" ht="15.75">
      <c r="A3" s="27" t="s">
        <v>31</v>
      </c>
      <c r="B3" s="28"/>
      <c r="C3" s="124">
        <v>-6.1</v>
      </c>
      <c r="D3" s="30"/>
      <c r="E3" s="20"/>
      <c r="F3" s="28"/>
      <c r="G3" s="124">
        <v>-6.3</v>
      </c>
      <c r="H3" s="30"/>
      <c r="I3" s="20"/>
    </row>
    <row r="4" spans="1:9" ht="15.75">
      <c r="A4" s="27" t="s">
        <v>32</v>
      </c>
      <c r="B4" s="28"/>
      <c r="C4" s="125">
        <v>14.53</v>
      </c>
      <c r="D4" s="131"/>
      <c r="E4" s="20"/>
      <c r="F4" s="28"/>
      <c r="G4" s="125">
        <v>-0.99</v>
      </c>
      <c r="H4" s="131"/>
      <c r="I4" s="20"/>
    </row>
    <row r="5" spans="1:9" ht="15.75">
      <c r="A5" s="20"/>
      <c r="B5" s="28"/>
      <c r="C5" s="31"/>
      <c r="D5" s="30"/>
      <c r="E5" s="20"/>
      <c r="F5" s="28"/>
      <c r="G5" s="31"/>
      <c r="H5" s="30"/>
      <c r="I5" s="20"/>
    </row>
    <row r="6" spans="1:9" ht="15.75">
      <c r="A6" s="27" t="s">
        <v>33</v>
      </c>
      <c r="B6" s="28"/>
      <c r="C6" s="132">
        <f>(C4-C3)/1.96</f>
        <v>10.525510204081632</v>
      </c>
      <c r="D6" s="30"/>
      <c r="E6" s="20"/>
      <c r="F6" s="28"/>
      <c r="G6" s="132">
        <f>(G4-G3)/1.96</f>
        <v>2.7091836734693877</v>
      </c>
      <c r="H6" s="30"/>
      <c r="I6" s="20"/>
    </row>
    <row r="7" spans="1:9" ht="15.75">
      <c r="A7" s="20"/>
      <c r="B7" s="45"/>
      <c r="C7" s="46"/>
      <c r="D7" s="47"/>
      <c r="E7" s="20"/>
      <c r="F7" s="45"/>
      <c r="G7" s="46"/>
      <c r="H7" s="47"/>
      <c r="I7" s="20"/>
    </row>
    <row r="8" spans="1:9" ht="15.75">
      <c r="A8" s="20"/>
      <c r="B8" s="20"/>
      <c r="C8" s="20"/>
      <c r="D8" s="20"/>
      <c r="E8" s="20"/>
      <c r="F8" s="20"/>
      <c r="G8" s="20"/>
      <c r="H8" s="20"/>
      <c r="I8" s="20"/>
    </row>
    <row r="9" spans="1:9" ht="15.75">
      <c r="A9" s="20"/>
      <c r="B9" s="20"/>
      <c r="C9" s="20"/>
      <c r="D9" s="36" t="s">
        <v>34</v>
      </c>
      <c r="E9" s="38">
        <f>C3-G3</f>
        <v>0.20000000000000018</v>
      </c>
      <c r="F9" s="20"/>
      <c r="G9" s="20"/>
      <c r="H9" s="20"/>
      <c r="I9" s="20"/>
    </row>
    <row r="10" spans="1:9" ht="15.75">
      <c r="A10" s="20"/>
      <c r="B10" s="20"/>
      <c r="C10" s="20"/>
      <c r="D10" s="27" t="s">
        <v>33</v>
      </c>
      <c r="E10" s="109">
        <f>SQRT(C6^2+G6^2)</f>
        <v>10.86858046079706</v>
      </c>
      <c r="F10" s="20"/>
      <c r="G10" s="20"/>
      <c r="H10" s="20"/>
      <c r="I10" s="20"/>
    </row>
    <row r="11" spans="1:9" ht="15.75">
      <c r="A11" s="20"/>
      <c r="B11" s="20"/>
      <c r="C11" s="20"/>
      <c r="D11" s="36" t="s">
        <v>35</v>
      </c>
      <c r="E11" s="40">
        <f>E9-(1.96*E10)</f>
        <v>-21.10241770316224</v>
      </c>
      <c r="F11" s="20"/>
      <c r="G11" s="20"/>
      <c r="H11" s="20"/>
      <c r="I11" s="20"/>
    </row>
    <row r="12" spans="1:9" ht="15.75">
      <c r="A12" s="20"/>
      <c r="B12" s="20"/>
      <c r="C12" s="20"/>
      <c r="D12" s="36" t="s">
        <v>36</v>
      </c>
      <c r="E12" s="40">
        <f>E9+(1.96*E10)</f>
        <v>21.502417703162237</v>
      </c>
      <c r="F12" s="20"/>
      <c r="G12" s="20"/>
      <c r="H12" s="20"/>
      <c r="I12" s="20"/>
    </row>
    <row r="13" spans="1:9" ht="15.75">
      <c r="A13" s="20"/>
      <c r="B13" s="20"/>
      <c r="C13" s="20"/>
      <c r="D13" s="27" t="s">
        <v>11</v>
      </c>
      <c r="E13" s="65">
        <f>E9/E10</f>
        <v>0.018401667147002282</v>
      </c>
      <c r="F13" s="20"/>
      <c r="G13" s="20"/>
      <c r="H13" s="20"/>
      <c r="I13" s="20"/>
    </row>
    <row r="14" spans="1:9" ht="15.75">
      <c r="A14" s="20"/>
      <c r="B14" s="20"/>
      <c r="C14" s="20"/>
      <c r="D14" s="36" t="s">
        <v>12</v>
      </c>
      <c r="E14" s="49">
        <f>2*(1-(_xlfn.NORM.S.DIST(ABS(E13),1)))</f>
        <v>0.9853184224776588</v>
      </c>
      <c r="F14" s="20"/>
      <c r="G14" s="134">
        <f>2*(1-(NORMSDIST(ABS(E13))))</f>
        <v>0.9853184224776588</v>
      </c>
      <c r="H14" s="20"/>
      <c r="I14" s="20"/>
    </row>
    <row r="15" spans="1:9" ht="15.75">
      <c r="A15" s="20"/>
      <c r="B15" s="20"/>
      <c r="C15" s="20"/>
      <c r="D15" s="36"/>
      <c r="E15" s="120"/>
      <c r="F15" s="20"/>
      <c r="G15" s="20"/>
      <c r="H15" s="20"/>
      <c r="I15" s="20"/>
    </row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12" s="2" customFormat="1" ht="15.75">
      <c r="A17" s="50" t="s">
        <v>29</v>
      </c>
      <c r="B17" s="20"/>
      <c r="C17" s="20"/>
      <c r="D17" s="20"/>
      <c r="E17" s="20"/>
      <c r="F17" s="20"/>
      <c r="G17" s="83"/>
      <c r="H17" s="83"/>
      <c r="I17" s="51" t="s">
        <v>37</v>
      </c>
      <c r="J17" s="123"/>
      <c r="K17" s="123"/>
      <c r="L17" s="114"/>
    </row>
    <row r="18" spans="1:11" s="2" customFormat="1" ht="15.75">
      <c r="A18" s="1"/>
      <c r="B18" s="1"/>
      <c r="C18" s="3"/>
      <c r="D18" s="3"/>
      <c r="E18" s="3"/>
      <c r="F18" s="3"/>
      <c r="G18" s="6"/>
      <c r="H18" s="6"/>
      <c r="I18" s="6"/>
      <c r="J18" s="3"/>
      <c r="K18" s="3"/>
    </row>
    <row r="19" spans="1:11" s="2" customFormat="1" ht="15.75">
      <c r="A19" s="1"/>
      <c r="B19" s="1"/>
      <c r="C19" s="1"/>
      <c r="D19" s="3"/>
      <c r="E19" s="1"/>
      <c r="F19" s="1"/>
      <c r="G19" s="1"/>
      <c r="H19" s="1"/>
      <c r="I19" s="1"/>
      <c r="J19" s="1"/>
      <c r="K19" s="1"/>
    </row>
    <row r="20" spans="1:11" s="2" customFormat="1" ht="15.75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</row>
  </sheetData>
  <sheetProtection password="8BCD"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="150" zoomScaleNormal="150" zoomScalePageLayoutView="150" workbookViewId="0" topLeftCell="A1">
      <selection activeCell="C3" sqref="C3"/>
    </sheetView>
  </sheetViews>
  <sheetFormatPr defaultColWidth="11.00390625" defaultRowHeight="15.75"/>
  <cols>
    <col min="1" max="1" width="20.625" style="1" customWidth="1"/>
    <col min="2" max="2" width="1.875" style="1" customWidth="1"/>
    <col min="3" max="3" width="10.875" style="1" customWidth="1"/>
    <col min="4" max="4" width="1.625" style="1" customWidth="1"/>
    <col min="5" max="6" width="1.875" style="1" customWidth="1"/>
    <col min="7" max="7" width="10.875" style="1" customWidth="1"/>
    <col min="8" max="8" width="1.875" style="1" customWidth="1"/>
    <col min="9" max="9" width="22.875" style="1" customWidth="1"/>
    <col min="10" max="10" width="10.875" style="1" customWidth="1"/>
    <col min="11" max="11" width="10.625" style="2" customWidth="1"/>
    <col min="12" max="12" width="2.875" style="2" customWidth="1"/>
    <col min="13" max="26" width="10.875" style="2" customWidth="1"/>
  </cols>
  <sheetData>
    <row r="1" spans="1:13" ht="15.75">
      <c r="A1" s="19"/>
      <c r="B1" s="19"/>
      <c r="C1" s="19"/>
      <c r="D1" s="19"/>
      <c r="E1" s="19"/>
      <c r="F1" s="19"/>
      <c r="G1" s="19"/>
      <c r="H1" s="19"/>
      <c r="I1" s="20"/>
      <c r="J1" s="20"/>
      <c r="K1" s="21"/>
      <c r="L1" s="21"/>
      <c r="M1" s="114"/>
    </row>
    <row r="2" spans="1:13" ht="15.75">
      <c r="A2" s="20"/>
      <c r="B2" s="22"/>
      <c r="C2" s="23" t="s">
        <v>2</v>
      </c>
      <c r="D2" s="24"/>
      <c r="E2" s="25"/>
      <c r="F2" s="22"/>
      <c r="G2" s="23" t="s">
        <v>3</v>
      </c>
      <c r="H2" s="26"/>
      <c r="I2" s="36" t="s">
        <v>18</v>
      </c>
      <c r="J2" s="37">
        <f>C7-G7</f>
        <v>-0.27264419508724036</v>
      </c>
      <c r="K2" s="21"/>
      <c r="L2" s="21"/>
      <c r="M2" s="114"/>
    </row>
    <row r="3" spans="1:13" ht="15.75">
      <c r="A3" s="27" t="s">
        <v>17</v>
      </c>
      <c r="B3" s="28"/>
      <c r="C3" s="13">
        <v>0.67</v>
      </c>
      <c r="D3" s="29"/>
      <c r="E3" s="25"/>
      <c r="F3" s="28"/>
      <c r="G3" s="13">
        <v>0.88</v>
      </c>
      <c r="H3" s="30"/>
      <c r="I3" s="27" t="s">
        <v>1</v>
      </c>
      <c r="J3" s="39">
        <f>SQRT(C11^2+G11^2)</f>
        <v>0.22062545058704786</v>
      </c>
      <c r="K3" s="21"/>
      <c r="L3" s="21"/>
      <c r="M3" s="114"/>
    </row>
    <row r="4" spans="1:13" ht="15.75">
      <c r="A4" s="27" t="s">
        <v>6</v>
      </c>
      <c r="B4" s="28"/>
      <c r="C4" s="14">
        <v>0.46</v>
      </c>
      <c r="D4" s="29"/>
      <c r="E4" s="25"/>
      <c r="F4" s="28"/>
      <c r="G4" s="14">
        <v>0.71</v>
      </c>
      <c r="H4" s="30"/>
      <c r="I4" s="36" t="s">
        <v>6</v>
      </c>
      <c r="J4" s="41">
        <f>J2-(1.96*J3)</f>
        <v>-0.7050700782378542</v>
      </c>
      <c r="K4" s="21"/>
      <c r="L4" s="21"/>
      <c r="M4" s="114"/>
    </row>
    <row r="5" spans="1:13" ht="15.75">
      <c r="A5" s="27" t="s">
        <v>7</v>
      </c>
      <c r="B5" s="28"/>
      <c r="C5" s="15">
        <v>0.98</v>
      </c>
      <c r="D5" s="29"/>
      <c r="E5" s="25"/>
      <c r="F5" s="28"/>
      <c r="G5" s="15">
        <v>1.08</v>
      </c>
      <c r="H5" s="30"/>
      <c r="I5" s="36" t="s">
        <v>7</v>
      </c>
      <c r="J5" s="41">
        <f>J2+(1.96*J3)</f>
        <v>0.15978168806337345</v>
      </c>
      <c r="K5" s="21"/>
      <c r="L5" s="21"/>
      <c r="M5" s="114"/>
    </row>
    <row r="6" spans="1:13" ht="15.75">
      <c r="A6" s="27"/>
      <c r="B6" s="28"/>
      <c r="C6" s="31"/>
      <c r="D6" s="29"/>
      <c r="E6" s="25"/>
      <c r="F6" s="28"/>
      <c r="G6" s="31"/>
      <c r="H6" s="30"/>
      <c r="I6" s="27" t="s">
        <v>11</v>
      </c>
      <c r="J6" s="39">
        <f>J2/J3</f>
        <v>-1.2357785303634699</v>
      </c>
      <c r="K6" s="21"/>
      <c r="L6" s="21"/>
      <c r="M6" s="114"/>
    </row>
    <row r="7" spans="1:13" ht="15.75">
      <c r="A7" s="27" t="s">
        <v>22</v>
      </c>
      <c r="B7" s="28"/>
      <c r="C7" s="32">
        <f>LN(C3)</f>
        <v>-0.40047756659712525</v>
      </c>
      <c r="D7" s="33"/>
      <c r="E7" s="34"/>
      <c r="F7" s="35"/>
      <c r="G7" s="32">
        <f>LN(G3)</f>
        <v>-0.12783337150988489</v>
      </c>
      <c r="H7" s="30"/>
      <c r="I7" s="36" t="s">
        <v>12</v>
      </c>
      <c r="J7" s="49">
        <f>2*(1-(_xlfn.NORM.S.DIST(ABS(J6),1)))</f>
        <v>0.21654089757287864</v>
      </c>
      <c r="K7" s="136">
        <f>2*(1-(NORMSDIST(ABS(J6))))</f>
        <v>0.21654089757287864</v>
      </c>
      <c r="L7" s="10"/>
      <c r="M7" s="114"/>
    </row>
    <row r="8" spans="1:13" ht="15.75">
      <c r="A8" s="27" t="s">
        <v>6</v>
      </c>
      <c r="B8" s="28"/>
      <c r="C8" s="39">
        <f>LN(C4)</f>
        <v>-0.7765287894989963</v>
      </c>
      <c r="D8" s="33"/>
      <c r="E8" s="34"/>
      <c r="F8" s="28"/>
      <c r="G8" s="39">
        <f>LN(G4)</f>
        <v>-0.342490308946776</v>
      </c>
      <c r="H8" s="30"/>
      <c r="I8" s="8"/>
      <c r="J8" s="8"/>
      <c r="K8" s="10"/>
      <c r="L8" s="10"/>
      <c r="M8" s="114"/>
    </row>
    <row r="9" spans="1:13" ht="15.75">
      <c r="A9" s="27" t="s">
        <v>7</v>
      </c>
      <c r="B9" s="28"/>
      <c r="C9" s="39">
        <f>LN(C5)</f>
        <v>-0.020202707317519466</v>
      </c>
      <c r="D9" s="33"/>
      <c r="E9" s="34"/>
      <c r="F9" s="28"/>
      <c r="G9" s="39">
        <f>LN(G5)</f>
        <v>0.0769610411361284</v>
      </c>
      <c r="H9" s="30"/>
      <c r="I9" s="36" t="s">
        <v>19</v>
      </c>
      <c r="J9" s="38">
        <f>EXP(J2)</f>
        <v>0.7613636363636364</v>
      </c>
      <c r="K9" s="10"/>
      <c r="L9" s="10"/>
      <c r="M9" s="114"/>
    </row>
    <row r="10" spans="1:13" ht="15.75">
      <c r="A10" s="27" t="s">
        <v>20</v>
      </c>
      <c r="B10" s="28"/>
      <c r="C10" s="39">
        <f>C9-C8</f>
        <v>0.7563260821814768</v>
      </c>
      <c r="D10" s="33"/>
      <c r="E10" s="34"/>
      <c r="F10" s="43"/>
      <c r="G10" s="39">
        <f>G9-G8</f>
        <v>0.4194513500829044</v>
      </c>
      <c r="H10" s="30"/>
      <c r="I10" s="36" t="s">
        <v>6</v>
      </c>
      <c r="J10" s="40">
        <f>EXP(J4)</f>
        <v>0.4940739492111944</v>
      </c>
      <c r="K10" s="21"/>
      <c r="L10" s="21"/>
      <c r="M10" s="114"/>
    </row>
    <row r="11" spans="1:13" ht="15.75">
      <c r="A11" s="27" t="s">
        <v>1</v>
      </c>
      <c r="B11" s="28"/>
      <c r="C11" s="44">
        <f>C10/(2*1.96)</f>
        <v>0.19294032708711142</v>
      </c>
      <c r="D11" s="33"/>
      <c r="E11" s="34"/>
      <c r="F11" s="43"/>
      <c r="G11" s="44">
        <f>G10/(2*1.96)</f>
        <v>0.10700289542931235</v>
      </c>
      <c r="H11" s="30"/>
      <c r="I11" s="36" t="s">
        <v>7</v>
      </c>
      <c r="J11" s="42">
        <f>EXP(J5)</f>
        <v>1.1732547075237005</v>
      </c>
      <c r="K11" s="21"/>
      <c r="L11" s="21"/>
      <c r="M11" s="114"/>
    </row>
    <row r="12" spans="1:13" ht="15.75">
      <c r="A12" s="20"/>
      <c r="B12" s="45"/>
      <c r="C12" s="46"/>
      <c r="D12" s="47"/>
      <c r="E12" s="48"/>
      <c r="F12" s="45"/>
      <c r="G12" s="46"/>
      <c r="H12" s="47"/>
      <c r="I12" s="8"/>
      <c r="J12" s="8"/>
      <c r="K12" s="21"/>
      <c r="L12" s="21"/>
      <c r="M12" s="114"/>
    </row>
    <row r="13" spans="1:13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114"/>
    </row>
    <row r="14" spans="1:13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114"/>
    </row>
    <row r="15" spans="1:12" ht="15.75">
      <c r="A15" s="5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10"/>
      <c r="L15" s="51" t="s">
        <v>37</v>
      </c>
    </row>
    <row r="17" ht="15.75">
      <c r="G17" s="7"/>
    </row>
    <row r="18" ht="15.75">
      <c r="G18" s="4"/>
    </row>
    <row r="19" ht="15.75">
      <c r="G19" s="7"/>
    </row>
    <row r="21" ht="15.75">
      <c r="G21" s="5"/>
    </row>
    <row r="22" ht="15.75">
      <c r="G22" s="5"/>
    </row>
    <row r="23" ht="15.75">
      <c r="G23" s="5"/>
    </row>
  </sheetData>
  <sheetProtection password="8BCD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Primo</dc:creator>
  <cp:keywords/>
  <dc:description/>
  <cp:lastModifiedBy>Dolores Fraga</cp:lastModifiedBy>
  <dcterms:created xsi:type="dcterms:W3CDTF">2016-07-29T18:43:43Z</dcterms:created>
  <dcterms:modified xsi:type="dcterms:W3CDTF">2017-03-08T17:23:57Z</dcterms:modified>
  <cp:category/>
  <cp:version/>
  <cp:contentType/>
  <cp:contentStatus/>
</cp:coreProperties>
</file>